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Прейскурант с 01.07.2017" sheetId="1" r:id="rId1"/>
  </sheets>
  <definedNames>
    <definedName name="_xlnm.Print_Titles" localSheetId="0">'Прейскурант с 01.07.2017'!$15:$16</definedName>
    <definedName name="_xlnm.Print_Area" localSheetId="0">'Прейскурант с 01.07.2017'!$A$1:$J$64</definedName>
  </definedNames>
  <calcPr fullCalcOnLoad="1"/>
</workbook>
</file>

<file path=xl/sharedStrings.xml><?xml version="1.0" encoding="utf-8"?>
<sst xmlns="http://schemas.openxmlformats.org/spreadsheetml/2006/main" count="94" uniqueCount="69">
  <si>
    <t>Утверждаю</t>
  </si>
  <si>
    <t>Главный врач ГОБУЗ "ОЦГБ"</t>
  </si>
  <si>
    <t>№ п/п</t>
  </si>
  <si>
    <t>Наименование услуги</t>
  </si>
  <si>
    <t>Единица измерения</t>
  </si>
  <si>
    <t xml:space="preserve">Действующая плата (руб.) </t>
  </si>
  <si>
    <t>Облачение тела умершего в предоставленные вещи</t>
  </si>
  <si>
    <t>1 услуга</t>
  </si>
  <si>
    <t>Подготовка к погребению</t>
  </si>
  <si>
    <t>1 случай</t>
  </si>
  <si>
    <t>Подготовка трупа к длительной транспортировке</t>
  </si>
  <si>
    <t>Хранение трупа в холодильной камере (1 сутки)</t>
  </si>
  <si>
    <t>Палата повышенной комфортности</t>
  </si>
  <si>
    <t>1 день</t>
  </si>
  <si>
    <t>Палата повышенной комфортности (без телевизора)</t>
  </si>
  <si>
    <t>Палата повышенной комфортности (на двоих пациентов)</t>
  </si>
  <si>
    <t>284 *</t>
  </si>
  <si>
    <t>Палата повышенной комфортности (без телевизора) (на двоих пациентов)</t>
  </si>
  <si>
    <t>192 *</t>
  </si>
  <si>
    <t>Транспортировка пациента перевозкой вне медицинского учреждения ж/д вокзал</t>
  </si>
  <si>
    <t>1 поездка</t>
  </si>
  <si>
    <t>Транспортировка пациента перевозкой вне медицинского учреждения п. Высокий</t>
  </si>
  <si>
    <t>Транспортировка пациента перевозкой вне медицинского учреждения п. Протоки</t>
  </si>
  <si>
    <t>Транспортировка пациента перевозкой вне медицинского учреждения г. Мончегорск</t>
  </si>
  <si>
    <t>Транспортировка пациента перевозкой вне медицинского учреждения г. Апатиты</t>
  </si>
  <si>
    <t>Транспортировка пациента перевозкой вне медицинского учреждения г. Кировск</t>
  </si>
  <si>
    <t>Транспортировка пациента перевозкой вне медицинского учреждения г. Мурманск</t>
  </si>
  <si>
    <t>Транспортировка пациента перевозкой вне медицинского учреждения  г. Кандалакша</t>
  </si>
  <si>
    <t>Транспортировка пациента перевозкой вне медицинского учреждения  в пределах города</t>
  </si>
  <si>
    <t xml:space="preserve">Транспортировка лежачего пациента перевозкой вне медицинского учреждения  в пределах города </t>
  </si>
  <si>
    <t>Оформление и подготовка выписок из документов</t>
  </si>
  <si>
    <t>1 выписка</t>
  </si>
  <si>
    <t>Справка от врача-специалиста</t>
  </si>
  <si>
    <t>1 справка</t>
  </si>
  <si>
    <t>Дезинфекция одежды и постельных принадлежностей в дезкамере (от 1кг. до 40 кг.) 1 дезинфекция</t>
  </si>
  <si>
    <t>1 дезинф.</t>
  </si>
  <si>
    <t>Питание родителей при нахождении в стационаре с детьми старше 3-х лет</t>
  </si>
  <si>
    <t>Обработка инсектицидами (1 человека) (медифокс)</t>
  </si>
  <si>
    <t>Консультативный осмотр населения в санитарном пропускнике на предмет поражения педикулезом</t>
  </si>
  <si>
    <t>Гигиеническая помывка населения, при осмотре которого педикулез не выявлен (по фактическим затратам рабочего времени)</t>
  </si>
  <si>
    <t>Оформление дубликатов медицинских документов по запросу</t>
  </si>
  <si>
    <t>1 дубликат</t>
  </si>
  <si>
    <t>Ксерокопия</t>
  </si>
  <si>
    <t>1 лист</t>
  </si>
  <si>
    <t>Транспортировка дополнительного пациента, не относящегося к  муниципальному образованию г. Оленегорск с подведомственной территорией Мурманской области, перевозкой вне медицинского учреждения г. Мурманск</t>
  </si>
  <si>
    <t>Прием (осмотр, консультация) логопеда (дет. прием)</t>
  </si>
  <si>
    <t>Профилактический прием (осмотр, консультация) логопеда (дет. прием)</t>
  </si>
  <si>
    <t>* - стоимость услуги указана для 1 пациента</t>
  </si>
  <si>
    <r>
      <t xml:space="preserve">       </t>
    </r>
    <r>
      <rPr>
        <u val="single"/>
        <sz val="10"/>
        <rFont val="Arial"/>
        <family val="2"/>
      </rPr>
      <t xml:space="preserve"> 0 категория сложности</t>
    </r>
    <r>
      <rPr>
        <sz val="10"/>
        <rFont val="Arial"/>
        <family val="2"/>
      </rPr>
      <t xml:space="preserve"> (подготовка перед одеванием без видимых повреждений: обмывание тела, облачение тела умершего в предоставленные вещи)</t>
    </r>
  </si>
  <si>
    <r>
      <t xml:space="preserve">        </t>
    </r>
    <r>
      <rPr>
        <u val="single"/>
        <sz val="10"/>
        <rFont val="Arial"/>
        <family val="2"/>
      </rPr>
      <t>1 категория сложности</t>
    </r>
    <r>
      <rPr>
        <sz val="10"/>
        <rFont val="Arial"/>
        <family val="2"/>
      </rPr>
      <t xml:space="preserve"> (подготовка перед одеванием без видимых повреждений: обмывание тела, облачение тела умершего в предоставленные вещи; санитарная обработка тела дезинфицирующим раствором; обработка пролежней; наложение химико-реактивной маски на лицо умершего)</t>
    </r>
  </si>
  <si>
    <r>
      <t xml:space="preserve">        </t>
    </r>
    <r>
      <rPr>
        <u val="single"/>
        <sz val="10"/>
        <rFont val="Arial"/>
        <family val="2"/>
      </rPr>
      <t>2 категория сложности</t>
    </r>
    <r>
      <rPr>
        <sz val="10"/>
        <rFont val="Arial"/>
        <family val="2"/>
      </rPr>
      <t xml:space="preserve"> (подготовка перед одеванием без видимых повреждений: обмывание тела, облачение тела умершего в предоставленные вещи; санитарная обработка тела дезинфицирующим раствором; обработка пролежней; наложение химико-реактивной маски на лицо умершего; тампонирование естественных отверстий; устранение трупных запахов парфюмерными средствами; при наличии асцита: удаление жидкости (газов) из тела умершего с последующим зашиванием соответствующих отверстий, нанесение грима на лицо умершего)</t>
    </r>
  </si>
  <si>
    <r>
      <t xml:space="preserve">        </t>
    </r>
    <r>
      <rPr>
        <u val="single"/>
        <sz val="10"/>
        <rFont val="Arial"/>
        <family val="2"/>
      </rPr>
      <t>3 категория сложности</t>
    </r>
    <r>
      <rPr>
        <sz val="10"/>
        <rFont val="Arial"/>
        <family val="2"/>
      </rPr>
      <t xml:space="preserve"> (подготовка перед одеванием без видимых повреждений: обмывание тела, облачение тела умершего в предоставленные вещи; санитарная обработка тела дезинфицирующим раствором; обработка пролежней; наложение химико-реактивной маски на лицо умершего; тампонирование естественных отверстий; устранение трупных запахов парфюмерными средствами; при наличии асцита: удаление жидкости (газов) из тела умершего с последующим зашиванием соответствующих отверстий; нанесение грима на лицо умершего; разгибание конечностей механическим путем; придание телу естественной позы; фиксация головы и рук; работа с руками умершего: осуществление тонировки в целях ликвидации трупных проявлений, обработка ногтей (маникюр); устранение видимых дефектов лица умершего (вскрытие гематом, наложение косметических швов); установка зубных протезов во рту умершего; парикмахерские услуги: причесывание, укладка волос, стрижка волос, стрижка усов, бороды, бритье лица)</t>
    </r>
  </si>
  <si>
    <t>Тарифы (цены) на немедицинские услуги, оказываемые в государственном областном бюджетном учреждении здравоохранения "Оленегорская центральная городская больница"</t>
  </si>
  <si>
    <t>ПРОЧИЕ УСЛУГИ (ВКЛЮЧАЯ НДС-18%)</t>
  </si>
  <si>
    <t>Заместитель главного врача по экономическим вопросам    ____________________    Н.А. Дари</t>
  </si>
  <si>
    <t>Стерилизация (белья, перевязочного материала, ИМН, упакованных в биксы, бумагу для стерилизации, х/б укладки, ПИК-ПАКи, крепированные пакеты и другие)</t>
  </si>
  <si>
    <t>1 упаковка</t>
  </si>
  <si>
    <t>ПАТОЛОГОАНАТОМИЧЕСКОЕ ОТДЕЛЕНИЕ (ВКЛЮЧАЯ НДС-18%)</t>
  </si>
  <si>
    <t>Сумма НДС (руб.)</t>
  </si>
  <si>
    <t xml:space="preserve">Плата без учета НДС (руб.) </t>
  </si>
  <si>
    <t xml:space="preserve">Плата с учетом НДС (руб.) </t>
  </si>
  <si>
    <t>____________  Э.Н. Гончаров</t>
  </si>
  <si>
    <t>В том числе</t>
  </si>
  <si>
    <t>Транспортные услуги по доставке крови для лабораторных исследований в г. Мончегорск</t>
  </si>
  <si>
    <t>304,00 *</t>
  </si>
  <si>
    <t>206,00 *</t>
  </si>
  <si>
    <r>
      <t xml:space="preserve">"21"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июня</t>
    </r>
    <r>
      <rPr>
        <sz val="10"/>
        <rFont val="Arial"/>
        <family val="2"/>
      </rPr>
      <t xml:space="preserve">  2017 г.</t>
    </r>
  </si>
  <si>
    <t>с 01.07.2017 г.</t>
  </si>
  <si>
    <t>ЛЕЧЕНИЕ (ВКЛЮЧАЯ НДС-18%)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</si>
</sst>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.00_ ;[Red]\-#,##0.00\ "/>
    <numFmt numFmtId="183" formatCode="0.00000"/>
    <numFmt numFmtId="184" formatCode="0.0000"/>
    <numFmt numFmtId="185" formatCode="0.000"/>
    <numFmt numFmtId="186" formatCode="#,##0_ ;[Red]\-#,##0\ "/>
    <numFmt numFmtId="187" formatCode="0.000%"/>
    <numFmt numFmtId="188" formatCode="0.0000%"/>
    <numFmt numFmtId="189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K132"/>
  <sheetViews>
    <sheetView tabSelected="1" workbookViewId="0" topLeftCell="A40">
      <selection activeCell="E67" sqref="E67"/>
    </sheetView>
  </sheetViews>
  <sheetFormatPr defaultColWidth="9.140625" defaultRowHeight="12.75"/>
  <cols>
    <col min="1" max="1" width="6.421875" style="24" customWidth="1"/>
    <col min="2" max="2" width="38.140625" style="3" customWidth="1"/>
    <col min="3" max="3" width="18.8515625" style="3" customWidth="1"/>
    <col min="4" max="4" width="18.57421875" style="3" customWidth="1"/>
    <col min="5" max="5" width="11.7109375" style="3" customWidth="1"/>
    <col min="6" max="6" width="12.140625" style="24" hidden="1" customWidth="1"/>
    <col min="7" max="7" width="13.28125" style="3" customWidth="1"/>
    <col min="8" max="8" width="0" style="3" hidden="1" customWidth="1"/>
    <col min="9" max="9" width="13.140625" style="3" customWidth="1"/>
    <col min="10" max="10" width="12.7109375" style="3" customWidth="1"/>
    <col min="11" max="11" width="0" style="3" hidden="1" customWidth="1"/>
    <col min="12" max="16384" width="9.140625" style="3" customWidth="1"/>
  </cols>
  <sheetData>
    <row r="2" spans="1:9" ht="12.75">
      <c r="A2" s="1"/>
      <c r="B2" s="2"/>
      <c r="C2" s="2"/>
      <c r="D2" s="2"/>
      <c r="F2" s="4"/>
      <c r="I2" s="2" t="s">
        <v>0</v>
      </c>
    </row>
    <row r="3" spans="1:9" ht="12.75">
      <c r="A3" s="1"/>
      <c r="B3" s="2"/>
      <c r="C3" s="2"/>
      <c r="D3" s="2"/>
      <c r="F3" s="4"/>
      <c r="I3" s="2" t="s">
        <v>1</v>
      </c>
    </row>
    <row r="4" spans="1:9" ht="12.75">
      <c r="A4" s="1"/>
      <c r="B4" s="2"/>
      <c r="C4" s="2"/>
      <c r="D4" s="2"/>
      <c r="F4" s="4"/>
      <c r="I4" s="2"/>
    </row>
    <row r="5" spans="1:9" ht="32.25" customHeight="1">
      <c r="A5" s="1"/>
      <c r="B5" s="2"/>
      <c r="C5" s="2"/>
      <c r="D5" s="5"/>
      <c r="F5" s="6"/>
      <c r="I5" s="5" t="s">
        <v>61</v>
      </c>
    </row>
    <row r="6" spans="1:9" ht="12.75">
      <c r="A6" s="1"/>
      <c r="B6" s="2"/>
      <c r="C6" s="2"/>
      <c r="D6" s="2"/>
      <c r="F6" s="4"/>
      <c r="I6" s="2"/>
    </row>
    <row r="7" spans="1:9" ht="12.75">
      <c r="A7" s="1"/>
      <c r="B7" s="2"/>
      <c r="C7" s="2"/>
      <c r="D7" s="7"/>
      <c r="F7" s="4"/>
      <c r="I7" s="7" t="s">
        <v>66</v>
      </c>
    </row>
    <row r="8" spans="1:6" ht="12.75">
      <c r="A8" s="4"/>
      <c r="B8" s="2"/>
      <c r="C8" s="2"/>
      <c r="D8" s="2"/>
      <c r="E8" s="2"/>
      <c r="F8" s="4"/>
    </row>
    <row r="9" spans="1:6" ht="12.75">
      <c r="A9" s="4"/>
      <c r="B9" s="2"/>
      <c r="C9" s="2"/>
      <c r="D9" s="2"/>
      <c r="E9" s="2"/>
      <c r="F9" s="4"/>
    </row>
    <row r="10" spans="1:6" ht="12.75">
      <c r="A10" s="4"/>
      <c r="B10" s="2"/>
      <c r="C10" s="2"/>
      <c r="D10" s="2"/>
      <c r="E10" s="2"/>
      <c r="F10" s="4"/>
    </row>
    <row r="11" spans="1:10" ht="43.5" customHeight="1">
      <c r="A11" s="68" t="s">
        <v>52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5.75">
      <c r="A12" s="69" t="s">
        <v>67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6" ht="12.75">
      <c r="A13" s="4"/>
      <c r="B13" s="71"/>
      <c r="C13" s="71"/>
      <c r="D13" s="71"/>
      <c r="E13" s="71"/>
      <c r="F13" s="3"/>
    </row>
    <row r="14" spans="1:6" ht="12.75">
      <c r="A14" s="4"/>
      <c r="B14" s="2"/>
      <c r="C14" s="2"/>
      <c r="D14" s="2"/>
      <c r="E14" s="2"/>
      <c r="F14" s="4"/>
    </row>
    <row r="15" spans="1:10" ht="12.75" customHeight="1">
      <c r="A15" s="58" t="s">
        <v>2</v>
      </c>
      <c r="B15" s="59" t="s">
        <v>3</v>
      </c>
      <c r="C15" s="59"/>
      <c r="D15" s="59"/>
      <c r="E15" s="59" t="s">
        <v>4</v>
      </c>
      <c r="F15" s="14"/>
      <c r="G15" s="59" t="s">
        <v>60</v>
      </c>
      <c r="H15" s="40"/>
      <c r="I15" s="70" t="s">
        <v>62</v>
      </c>
      <c r="J15" s="70"/>
    </row>
    <row r="16" spans="1:10" ht="54.75" customHeight="1">
      <c r="A16" s="58"/>
      <c r="B16" s="59"/>
      <c r="C16" s="59"/>
      <c r="D16" s="59"/>
      <c r="E16" s="59"/>
      <c r="F16" s="8" t="s">
        <v>5</v>
      </c>
      <c r="G16" s="59"/>
      <c r="H16" s="40"/>
      <c r="I16" s="8" t="s">
        <v>58</v>
      </c>
      <c r="J16" s="8" t="s">
        <v>59</v>
      </c>
    </row>
    <row r="17" spans="1:10" ht="12.75">
      <c r="A17" s="9">
        <v>1</v>
      </c>
      <c r="B17" s="60">
        <v>2</v>
      </c>
      <c r="C17" s="60"/>
      <c r="D17" s="60"/>
      <c r="E17" s="9">
        <v>3</v>
      </c>
      <c r="F17" s="9">
        <v>3</v>
      </c>
      <c r="G17" s="9">
        <f>E17+1</f>
        <v>4</v>
      </c>
      <c r="H17" s="9">
        <v>3</v>
      </c>
      <c r="I17" s="9">
        <f>G17+1</f>
        <v>5</v>
      </c>
      <c r="J17" s="9">
        <f>I17+1</f>
        <v>6</v>
      </c>
    </row>
    <row r="18" spans="1:10" ht="12.75">
      <c r="A18" s="67" t="s">
        <v>57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1" ht="12.75">
      <c r="A19" s="39">
        <v>1</v>
      </c>
      <c r="B19" s="57" t="s">
        <v>6</v>
      </c>
      <c r="C19" s="57"/>
      <c r="D19" s="57"/>
      <c r="E19" s="32" t="s">
        <v>7</v>
      </c>
      <c r="F19" s="34">
        <v>831</v>
      </c>
      <c r="G19" s="41">
        <f>ROUND(F19*1.07,0)</f>
        <v>889</v>
      </c>
      <c r="H19" s="27">
        <f>G19/F19-1</f>
        <v>0.06979542719614917</v>
      </c>
      <c r="I19" s="41">
        <f>ROUND(G19/1.18*0.18,2)</f>
        <v>135.61</v>
      </c>
      <c r="J19" s="41">
        <f>ROUND(G19/1.18,2)</f>
        <v>753.39</v>
      </c>
      <c r="K19" s="45">
        <f>G19-I19-J19</f>
        <v>0</v>
      </c>
    </row>
    <row r="20" spans="1:11" ht="12.75">
      <c r="A20" s="10"/>
      <c r="B20" s="52" t="s">
        <v>8</v>
      </c>
      <c r="C20" s="52"/>
      <c r="D20" s="52"/>
      <c r="E20" s="11"/>
      <c r="F20" s="12"/>
      <c r="G20" s="12"/>
      <c r="H20" s="27"/>
      <c r="I20" s="42"/>
      <c r="J20" s="42"/>
      <c r="K20" s="45">
        <f aca="true" t="shared" si="0" ref="K20:K56">G20-I20-J20</f>
        <v>0</v>
      </c>
    </row>
    <row r="21" spans="1:11" ht="43.5" customHeight="1">
      <c r="A21" s="10">
        <v>2</v>
      </c>
      <c r="B21" s="52" t="s">
        <v>48</v>
      </c>
      <c r="C21" s="52"/>
      <c r="D21" s="52"/>
      <c r="E21" s="11" t="s">
        <v>9</v>
      </c>
      <c r="F21" s="12">
        <v>1519</v>
      </c>
      <c r="G21" s="42">
        <f aca="true" t="shared" si="1" ref="G21:G26">ROUND(F21*1.07,0)</f>
        <v>1625</v>
      </c>
      <c r="H21" s="27">
        <f aca="true" t="shared" si="2" ref="H21:H26">G21/F21-1</f>
        <v>0.0697827518104015</v>
      </c>
      <c r="I21" s="41">
        <f aca="true" t="shared" si="3" ref="I21:I26">ROUND(G21/1.18*0.18,2)</f>
        <v>247.88</v>
      </c>
      <c r="J21" s="41">
        <f aca="true" t="shared" si="4" ref="J21:J26">ROUND(G21/1.18,2)</f>
        <v>1377.12</v>
      </c>
      <c r="K21" s="45">
        <f t="shared" si="0"/>
        <v>0</v>
      </c>
    </row>
    <row r="22" spans="1:11" ht="57" customHeight="1">
      <c r="A22" s="10">
        <f>A21+1</f>
        <v>3</v>
      </c>
      <c r="B22" s="52" t="s">
        <v>49</v>
      </c>
      <c r="C22" s="52"/>
      <c r="D22" s="52"/>
      <c r="E22" s="11" t="s">
        <v>9</v>
      </c>
      <c r="F22" s="12">
        <v>2018</v>
      </c>
      <c r="G22" s="42">
        <f t="shared" si="1"/>
        <v>2159</v>
      </c>
      <c r="H22" s="27">
        <f t="shared" si="2"/>
        <v>0.06987115956392476</v>
      </c>
      <c r="I22" s="41">
        <f t="shared" si="3"/>
        <v>329.34</v>
      </c>
      <c r="J22" s="41">
        <f t="shared" si="4"/>
        <v>1829.66</v>
      </c>
      <c r="K22" s="45">
        <f t="shared" si="0"/>
        <v>0</v>
      </c>
    </row>
    <row r="23" spans="1:11" ht="95.25" customHeight="1">
      <c r="A23" s="10">
        <f>A22+1</f>
        <v>4</v>
      </c>
      <c r="B23" s="52" t="s">
        <v>50</v>
      </c>
      <c r="C23" s="52"/>
      <c r="D23" s="52"/>
      <c r="E23" s="11" t="s">
        <v>9</v>
      </c>
      <c r="F23" s="12">
        <v>2530</v>
      </c>
      <c r="G23" s="42">
        <f t="shared" si="1"/>
        <v>2707</v>
      </c>
      <c r="H23" s="27">
        <f t="shared" si="2"/>
        <v>0.06996047430830044</v>
      </c>
      <c r="I23" s="41">
        <f t="shared" si="3"/>
        <v>412.93</v>
      </c>
      <c r="J23" s="41">
        <f t="shared" si="4"/>
        <v>2294.07</v>
      </c>
      <c r="K23" s="45">
        <f t="shared" si="0"/>
        <v>0</v>
      </c>
    </row>
    <row r="24" spans="1:11" ht="168" customHeight="1">
      <c r="A24" s="10">
        <f>A23+1</f>
        <v>5</v>
      </c>
      <c r="B24" s="52" t="s">
        <v>51</v>
      </c>
      <c r="C24" s="52"/>
      <c r="D24" s="52"/>
      <c r="E24" s="11" t="s">
        <v>9</v>
      </c>
      <c r="F24" s="12">
        <v>3039</v>
      </c>
      <c r="G24" s="42">
        <f t="shared" si="1"/>
        <v>3252</v>
      </c>
      <c r="H24" s="27">
        <f t="shared" si="2"/>
        <v>0.07008884501480761</v>
      </c>
      <c r="I24" s="41">
        <f t="shared" si="3"/>
        <v>496.07</v>
      </c>
      <c r="J24" s="41">
        <f t="shared" si="4"/>
        <v>2755.93</v>
      </c>
      <c r="K24" s="45">
        <f t="shared" si="0"/>
        <v>0</v>
      </c>
    </row>
    <row r="25" spans="1:11" ht="12.75">
      <c r="A25" s="10">
        <f>A24+1</f>
        <v>6</v>
      </c>
      <c r="B25" s="52" t="s">
        <v>10</v>
      </c>
      <c r="C25" s="52"/>
      <c r="D25" s="52"/>
      <c r="E25" s="11" t="s">
        <v>7</v>
      </c>
      <c r="F25" s="13">
        <v>13913</v>
      </c>
      <c r="G25" s="42">
        <f t="shared" si="1"/>
        <v>14887</v>
      </c>
      <c r="H25" s="27">
        <f t="shared" si="2"/>
        <v>0.07000646877021488</v>
      </c>
      <c r="I25" s="41">
        <f t="shared" si="3"/>
        <v>2270.9</v>
      </c>
      <c r="J25" s="41">
        <f t="shared" si="4"/>
        <v>12616.1</v>
      </c>
      <c r="K25" s="45">
        <f t="shared" si="0"/>
        <v>0</v>
      </c>
    </row>
    <row r="26" spans="1:11" ht="12.75">
      <c r="A26" s="28">
        <f>A25+1</f>
        <v>7</v>
      </c>
      <c r="B26" s="64" t="s">
        <v>11</v>
      </c>
      <c r="C26" s="64"/>
      <c r="D26" s="64"/>
      <c r="E26" s="29" t="s">
        <v>7</v>
      </c>
      <c r="F26" s="30">
        <v>380</v>
      </c>
      <c r="G26" s="43">
        <f t="shared" si="1"/>
        <v>407</v>
      </c>
      <c r="H26" s="27">
        <f t="shared" si="2"/>
        <v>0.07105263157894748</v>
      </c>
      <c r="I26" s="41">
        <f t="shared" si="3"/>
        <v>62.08</v>
      </c>
      <c r="J26" s="41">
        <f t="shared" si="4"/>
        <v>344.92</v>
      </c>
      <c r="K26" s="45">
        <f t="shared" si="0"/>
        <v>0</v>
      </c>
    </row>
    <row r="27" spans="1:11" ht="12.75">
      <c r="A27" s="67" t="s">
        <v>53</v>
      </c>
      <c r="B27" s="67"/>
      <c r="C27" s="67"/>
      <c r="D27" s="67"/>
      <c r="E27" s="67"/>
      <c r="F27" s="67"/>
      <c r="G27" s="67"/>
      <c r="H27" s="67"/>
      <c r="I27" s="67"/>
      <c r="J27" s="67"/>
      <c r="K27" s="45">
        <f t="shared" si="0"/>
        <v>0</v>
      </c>
    </row>
    <row r="28" spans="1:11" ht="12.75">
      <c r="A28" s="31">
        <v>1</v>
      </c>
      <c r="B28" s="66" t="s">
        <v>12</v>
      </c>
      <c r="C28" s="66"/>
      <c r="D28" s="66"/>
      <c r="E28" s="32" t="s">
        <v>13</v>
      </c>
      <c r="F28" s="33">
        <v>568</v>
      </c>
      <c r="G28" s="41">
        <f>ROUND(F28*1.07,0)</f>
        <v>608</v>
      </c>
      <c r="H28" s="27">
        <f>G28/F28-1</f>
        <v>0.07042253521126751</v>
      </c>
      <c r="I28" s="41">
        <f aca="true" t="shared" si="5" ref="I28:I52">ROUND(G28/1.18*0.18,2)</f>
        <v>92.75</v>
      </c>
      <c r="J28" s="41">
        <f aca="true" t="shared" si="6" ref="J28:J52">ROUND(G28/1.18,2)</f>
        <v>515.25</v>
      </c>
      <c r="K28" s="45">
        <f t="shared" si="0"/>
        <v>0</v>
      </c>
    </row>
    <row r="29" spans="1:11" ht="12.75" customHeight="1">
      <c r="A29" s="14">
        <f>A28+1</f>
        <v>2</v>
      </c>
      <c r="B29" s="52" t="s">
        <v>14</v>
      </c>
      <c r="C29" s="52"/>
      <c r="D29" s="52"/>
      <c r="E29" s="11" t="s">
        <v>13</v>
      </c>
      <c r="F29" s="13">
        <v>384</v>
      </c>
      <c r="G29" s="42">
        <f>ROUND(F29*1.07,0)+1</f>
        <v>412</v>
      </c>
      <c r="H29" s="27">
        <f>G29/F29-1</f>
        <v>0.07291666666666674</v>
      </c>
      <c r="I29" s="41">
        <f t="shared" si="5"/>
        <v>62.85</v>
      </c>
      <c r="J29" s="41">
        <f t="shared" si="6"/>
        <v>349.15</v>
      </c>
      <c r="K29" s="45">
        <f t="shared" si="0"/>
        <v>0</v>
      </c>
    </row>
    <row r="30" spans="1:11" ht="12.75">
      <c r="A30" s="14">
        <f aca="true" t="shared" si="7" ref="A30:A53">A29+1</f>
        <v>3</v>
      </c>
      <c r="B30" s="65" t="s">
        <v>15</v>
      </c>
      <c r="C30" s="65"/>
      <c r="D30" s="65"/>
      <c r="E30" s="15" t="s">
        <v>13</v>
      </c>
      <c r="F30" s="13" t="s">
        <v>16</v>
      </c>
      <c r="G30" s="12" t="s">
        <v>64</v>
      </c>
      <c r="H30" s="27"/>
      <c r="I30" s="41">
        <f>ROUND(304/1.18*0.18,2)</f>
        <v>46.37</v>
      </c>
      <c r="J30" s="41">
        <f>ROUND(304/1.18,2)</f>
        <v>257.63</v>
      </c>
      <c r="K30" s="45" t="e">
        <f t="shared" si="0"/>
        <v>#VALUE!</v>
      </c>
    </row>
    <row r="31" spans="1:11" ht="12.75">
      <c r="A31" s="14">
        <f t="shared" si="7"/>
        <v>4</v>
      </c>
      <c r="B31" s="56" t="s">
        <v>17</v>
      </c>
      <c r="C31" s="56"/>
      <c r="D31" s="56"/>
      <c r="E31" s="15" t="s">
        <v>13</v>
      </c>
      <c r="F31" s="13" t="s">
        <v>18</v>
      </c>
      <c r="G31" s="12" t="s">
        <v>65</v>
      </c>
      <c r="H31" s="27"/>
      <c r="I31" s="41">
        <f>ROUND(206/1.18*0.18,2)</f>
        <v>31.42</v>
      </c>
      <c r="J31" s="41">
        <f>ROUND(206/1.18,2)</f>
        <v>174.58</v>
      </c>
      <c r="K31" s="45" t="e">
        <f t="shared" si="0"/>
        <v>#VALUE!</v>
      </c>
    </row>
    <row r="32" spans="1:11" ht="12.75">
      <c r="A32" s="14">
        <f t="shared" si="7"/>
        <v>5</v>
      </c>
      <c r="B32" s="55" t="s">
        <v>19</v>
      </c>
      <c r="C32" s="55"/>
      <c r="D32" s="55"/>
      <c r="E32" s="15" t="s">
        <v>20</v>
      </c>
      <c r="F32" s="12">
        <v>428</v>
      </c>
      <c r="G32" s="42">
        <f aca="true" t="shared" si="8" ref="G32:G56">ROUND(F32*1.07,0)</f>
        <v>458</v>
      </c>
      <c r="H32" s="27">
        <f aca="true" t="shared" si="9" ref="H32:H52">G32/F32-1</f>
        <v>0.07009345794392519</v>
      </c>
      <c r="I32" s="41">
        <f t="shared" si="5"/>
        <v>69.86</v>
      </c>
      <c r="J32" s="41">
        <f t="shared" si="6"/>
        <v>388.14</v>
      </c>
      <c r="K32" s="45">
        <f t="shared" si="0"/>
        <v>0</v>
      </c>
    </row>
    <row r="33" spans="1:11" ht="12.75">
      <c r="A33" s="14">
        <f t="shared" si="7"/>
        <v>6</v>
      </c>
      <c r="B33" s="55" t="s">
        <v>21</v>
      </c>
      <c r="C33" s="55"/>
      <c r="D33" s="55"/>
      <c r="E33" s="15" t="s">
        <v>20</v>
      </c>
      <c r="F33" s="12">
        <v>666</v>
      </c>
      <c r="G33" s="42">
        <f t="shared" si="8"/>
        <v>713</v>
      </c>
      <c r="H33" s="27">
        <f t="shared" si="9"/>
        <v>0.07057057057057059</v>
      </c>
      <c r="I33" s="41">
        <f t="shared" si="5"/>
        <v>108.76</v>
      </c>
      <c r="J33" s="41">
        <f t="shared" si="6"/>
        <v>604.24</v>
      </c>
      <c r="K33" s="45">
        <f t="shared" si="0"/>
        <v>0</v>
      </c>
    </row>
    <row r="34" spans="1:11" ht="12.75">
      <c r="A34" s="14">
        <f t="shared" si="7"/>
        <v>7</v>
      </c>
      <c r="B34" s="55" t="s">
        <v>22</v>
      </c>
      <c r="C34" s="55"/>
      <c r="D34" s="55"/>
      <c r="E34" s="15" t="s">
        <v>20</v>
      </c>
      <c r="F34" s="12">
        <v>1445</v>
      </c>
      <c r="G34" s="42">
        <f t="shared" si="8"/>
        <v>1546</v>
      </c>
      <c r="H34" s="27">
        <f t="shared" si="9"/>
        <v>0.06989619377162626</v>
      </c>
      <c r="I34" s="41">
        <f t="shared" si="5"/>
        <v>235.83</v>
      </c>
      <c r="J34" s="41">
        <f t="shared" si="6"/>
        <v>1310.17</v>
      </c>
      <c r="K34" s="45">
        <f t="shared" si="0"/>
        <v>0</v>
      </c>
    </row>
    <row r="35" spans="1:11" ht="12.75">
      <c r="A35" s="14">
        <f t="shared" si="7"/>
        <v>8</v>
      </c>
      <c r="B35" s="55" t="s">
        <v>23</v>
      </c>
      <c r="C35" s="55"/>
      <c r="D35" s="55"/>
      <c r="E35" s="15" t="s">
        <v>20</v>
      </c>
      <c r="F35" s="12">
        <v>1547</v>
      </c>
      <c r="G35" s="42">
        <f t="shared" si="8"/>
        <v>1655</v>
      </c>
      <c r="H35" s="27">
        <f t="shared" si="9"/>
        <v>0.06981254040077567</v>
      </c>
      <c r="I35" s="41">
        <f t="shared" si="5"/>
        <v>252.46</v>
      </c>
      <c r="J35" s="41">
        <f t="shared" si="6"/>
        <v>1402.54</v>
      </c>
      <c r="K35" s="45">
        <f t="shared" si="0"/>
        <v>0</v>
      </c>
    </row>
    <row r="36" spans="1:11" ht="12.75">
      <c r="A36" s="14">
        <f t="shared" si="7"/>
        <v>9</v>
      </c>
      <c r="B36" s="55" t="s">
        <v>24</v>
      </c>
      <c r="C36" s="55"/>
      <c r="D36" s="55"/>
      <c r="E36" s="15" t="s">
        <v>20</v>
      </c>
      <c r="F36" s="12">
        <v>4808</v>
      </c>
      <c r="G36" s="42">
        <f t="shared" si="8"/>
        <v>5145</v>
      </c>
      <c r="H36" s="27">
        <f t="shared" si="9"/>
        <v>0.07009151414309489</v>
      </c>
      <c r="I36" s="41">
        <f t="shared" si="5"/>
        <v>784.83</v>
      </c>
      <c r="J36" s="41">
        <f t="shared" si="6"/>
        <v>4360.17</v>
      </c>
      <c r="K36" s="45">
        <f t="shared" si="0"/>
        <v>0</v>
      </c>
    </row>
    <row r="37" spans="1:11" ht="12.75">
      <c r="A37" s="14">
        <f t="shared" si="7"/>
        <v>10</v>
      </c>
      <c r="B37" s="55" t="s">
        <v>25</v>
      </c>
      <c r="C37" s="55"/>
      <c r="D37" s="55"/>
      <c r="E37" s="15" t="s">
        <v>20</v>
      </c>
      <c r="F37" s="12">
        <v>5662</v>
      </c>
      <c r="G37" s="42">
        <f t="shared" si="8"/>
        <v>6058</v>
      </c>
      <c r="H37" s="27">
        <f t="shared" si="9"/>
        <v>0.06993995054750979</v>
      </c>
      <c r="I37" s="41">
        <f t="shared" si="5"/>
        <v>924.1</v>
      </c>
      <c r="J37" s="41">
        <f t="shared" si="6"/>
        <v>5133.9</v>
      </c>
      <c r="K37" s="45">
        <f t="shared" si="0"/>
        <v>0</v>
      </c>
    </row>
    <row r="38" spans="1:11" ht="12.75">
      <c r="A38" s="14">
        <f t="shared" si="7"/>
        <v>11</v>
      </c>
      <c r="B38" s="53" t="s">
        <v>26</v>
      </c>
      <c r="C38" s="53"/>
      <c r="D38" s="53"/>
      <c r="E38" s="15" t="s">
        <v>20</v>
      </c>
      <c r="F38" s="12">
        <v>4409</v>
      </c>
      <c r="G38" s="42">
        <f t="shared" si="8"/>
        <v>4718</v>
      </c>
      <c r="H38" s="27">
        <f t="shared" si="9"/>
        <v>0.07008391925606716</v>
      </c>
      <c r="I38" s="41">
        <f t="shared" si="5"/>
        <v>719.69</v>
      </c>
      <c r="J38" s="41">
        <f t="shared" si="6"/>
        <v>3998.31</v>
      </c>
      <c r="K38" s="45">
        <f t="shared" si="0"/>
        <v>0</v>
      </c>
    </row>
    <row r="39" spans="1:11" ht="12.75">
      <c r="A39" s="14">
        <f t="shared" si="7"/>
        <v>12</v>
      </c>
      <c r="B39" s="53" t="s">
        <v>27</v>
      </c>
      <c r="C39" s="53"/>
      <c r="D39" s="53"/>
      <c r="E39" s="15" t="s">
        <v>20</v>
      </c>
      <c r="F39" s="12">
        <v>8827</v>
      </c>
      <c r="G39" s="42">
        <f t="shared" si="8"/>
        <v>9445</v>
      </c>
      <c r="H39" s="27">
        <f t="shared" si="9"/>
        <v>0.07001246176503906</v>
      </c>
      <c r="I39" s="41">
        <f t="shared" si="5"/>
        <v>1440.76</v>
      </c>
      <c r="J39" s="41">
        <f t="shared" si="6"/>
        <v>8004.24</v>
      </c>
      <c r="K39" s="45">
        <f t="shared" si="0"/>
        <v>0</v>
      </c>
    </row>
    <row r="40" spans="1:11" ht="30.75" customHeight="1">
      <c r="A40" s="14">
        <f t="shared" si="7"/>
        <v>13</v>
      </c>
      <c r="B40" s="53" t="s">
        <v>28</v>
      </c>
      <c r="C40" s="53"/>
      <c r="D40" s="53"/>
      <c r="E40" s="15" t="s">
        <v>20</v>
      </c>
      <c r="F40" s="12">
        <v>316</v>
      </c>
      <c r="G40" s="42">
        <f t="shared" si="8"/>
        <v>338</v>
      </c>
      <c r="H40" s="27">
        <f t="shared" si="9"/>
        <v>0.06962025316455689</v>
      </c>
      <c r="I40" s="41">
        <f t="shared" si="5"/>
        <v>51.56</v>
      </c>
      <c r="J40" s="41">
        <f t="shared" si="6"/>
        <v>286.44</v>
      </c>
      <c r="K40" s="45">
        <f t="shared" si="0"/>
        <v>0</v>
      </c>
    </row>
    <row r="41" spans="1:11" ht="30.75" customHeight="1">
      <c r="A41" s="14">
        <f t="shared" si="7"/>
        <v>14</v>
      </c>
      <c r="B41" s="53" t="s">
        <v>29</v>
      </c>
      <c r="C41" s="53"/>
      <c r="D41" s="53"/>
      <c r="E41" s="15" t="s">
        <v>20</v>
      </c>
      <c r="F41" s="12">
        <v>633</v>
      </c>
      <c r="G41" s="42">
        <f t="shared" si="8"/>
        <v>677</v>
      </c>
      <c r="H41" s="27">
        <f t="shared" si="9"/>
        <v>0.06951026856240117</v>
      </c>
      <c r="I41" s="41">
        <f t="shared" si="5"/>
        <v>103.27</v>
      </c>
      <c r="J41" s="41">
        <f t="shared" si="6"/>
        <v>573.73</v>
      </c>
      <c r="K41" s="45">
        <f t="shared" si="0"/>
        <v>0</v>
      </c>
    </row>
    <row r="42" spans="1:11" ht="12.75">
      <c r="A42" s="14">
        <f t="shared" si="7"/>
        <v>15</v>
      </c>
      <c r="B42" s="54" t="s">
        <v>30</v>
      </c>
      <c r="C42" s="54"/>
      <c r="D42" s="54"/>
      <c r="E42" s="16" t="s">
        <v>31</v>
      </c>
      <c r="F42" s="13">
        <v>272</v>
      </c>
      <c r="G42" s="42">
        <f t="shared" si="8"/>
        <v>291</v>
      </c>
      <c r="H42" s="27">
        <f t="shared" si="9"/>
        <v>0.06985294117647056</v>
      </c>
      <c r="I42" s="41">
        <f t="shared" si="5"/>
        <v>44.39</v>
      </c>
      <c r="J42" s="41">
        <f t="shared" si="6"/>
        <v>246.61</v>
      </c>
      <c r="K42" s="45">
        <f t="shared" si="0"/>
        <v>0</v>
      </c>
    </row>
    <row r="43" spans="1:11" ht="12.75">
      <c r="A43" s="14">
        <f t="shared" si="7"/>
        <v>16</v>
      </c>
      <c r="B43" s="54" t="s">
        <v>32</v>
      </c>
      <c r="C43" s="54"/>
      <c r="D43" s="54"/>
      <c r="E43" s="16" t="s">
        <v>33</v>
      </c>
      <c r="F43" s="13">
        <v>94</v>
      </c>
      <c r="G43" s="42">
        <f t="shared" si="8"/>
        <v>101</v>
      </c>
      <c r="H43" s="27">
        <f t="shared" si="9"/>
        <v>0.07446808510638303</v>
      </c>
      <c r="I43" s="41">
        <f t="shared" si="5"/>
        <v>15.41</v>
      </c>
      <c r="J43" s="41">
        <f t="shared" si="6"/>
        <v>85.59</v>
      </c>
      <c r="K43" s="45">
        <f t="shared" si="0"/>
        <v>0</v>
      </c>
    </row>
    <row r="44" spans="1:11" ht="40.5" customHeight="1">
      <c r="A44" s="14">
        <f t="shared" si="7"/>
        <v>17</v>
      </c>
      <c r="B44" s="61" t="s">
        <v>55</v>
      </c>
      <c r="C44" s="62"/>
      <c r="D44" s="63"/>
      <c r="E44" s="10" t="s">
        <v>56</v>
      </c>
      <c r="F44" s="13">
        <v>269</v>
      </c>
      <c r="G44" s="42">
        <f t="shared" si="8"/>
        <v>288</v>
      </c>
      <c r="H44" s="27">
        <f t="shared" si="9"/>
        <v>0.07063197026022294</v>
      </c>
      <c r="I44" s="41">
        <f t="shared" si="5"/>
        <v>43.93</v>
      </c>
      <c r="J44" s="41">
        <f t="shared" si="6"/>
        <v>244.07</v>
      </c>
      <c r="K44" s="45">
        <f t="shared" si="0"/>
        <v>0</v>
      </c>
    </row>
    <row r="45" spans="1:11" ht="26.25" customHeight="1">
      <c r="A45" s="14">
        <f t="shared" si="7"/>
        <v>18</v>
      </c>
      <c r="B45" s="52" t="s">
        <v>34</v>
      </c>
      <c r="C45" s="52"/>
      <c r="D45" s="52"/>
      <c r="E45" s="11" t="s">
        <v>35</v>
      </c>
      <c r="F45" s="13">
        <v>1435</v>
      </c>
      <c r="G45" s="42">
        <f t="shared" si="8"/>
        <v>1535</v>
      </c>
      <c r="H45" s="27">
        <f t="shared" si="9"/>
        <v>0.06968641114982588</v>
      </c>
      <c r="I45" s="41">
        <f t="shared" si="5"/>
        <v>234.15</v>
      </c>
      <c r="J45" s="41">
        <f t="shared" si="6"/>
        <v>1300.85</v>
      </c>
      <c r="K45" s="45">
        <f t="shared" si="0"/>
        <v>0</v>
      </c>
    </row>
    <row r="46" spans="1:11" ht="12.75">
      <c r="A46" s="14">
        <f t="shared" si="7"/>
        <v>19</v>
      </c>
      <c r="B46" s="53" t="s">
        <v>36</v>
      </c>
      <c r="C46" s="53"/>
      <c r="D46" s="53"/>
      <c r="E46" s="15" t="s">
        <v>13</v>
      </c>
      <c r="F46" s="13">
        <v>366</v>
      </c>
      <c r="G46" s="42">
        <f t="shared" si="8"/>
        <v>392</v>
      </c>
      <c r="H46" s="27">
        <f t="shared" si="9"/>
        <v>0.0710382513661203</v>
      </c>
      <c r="I46" s="41">
        <f t="shared" si="5"/>
        <v>59.8</v>
      </c>
      <c r="J46" s="41">
        <f t="shared" si="6"/>
        <v>332.2</v>
      </c>
      <c r="K46" s="45">
        <f t="shared" si="0"/>
        <v>0</v>
      </c>
    </row>
    <row r="47" spans="1:11" ht="12.75">
      <c r="A47" s="14">
        <f t="shared" si="7"/>
        <v>20</v>
      </c>
      <c r="B47" s="54" t="s">
        <v>37</v>
      </c>
      <c r="C47" s="54"/>
      <c r="D47" s="54"/>
      <c r="E47" s="15" t="s">
        <v>7</v>
      </c>
      <c r="F47" s="13">
        <v>343</v>
      </c>
      <c r="G47" s="42">
        <f t="shared" si="8"/>
        <v>367</v>
      </c>
      <c r="H47" s="27">
        <f t="shared" si="9"/>
        <v>0.06997084548104948</v>
      </c>
      <c r="I47" s="41">
        <f t="shared" si="5"/>
        <v>55.98</v>
      </c>
      <c r="J47" s="41">
        <f t="shared" si="6"/>
        <v>311.02</v>
      </c>
      <c r="K47" s="45">
        <f t="shared" si="0"/>
        <v>0</v>
      </c>
    </row>
    <row r="48" spans="1:11" ht="28.5" customHeight="1">
      <c r="A48" s="14">
        <f t="shared" si="7"/>
        <v>21</v>
      </c>
      <c r="B48" s="52" t="s">
        <v>38</v>
      </c>
      <c r="C48" s="52"/>
      <c r="D48" s="52"/>
      <c r="E48" s="15" t="s">
        <v>7</v>
      </c>
      <c r="F48" s="13">
        <v>102</v>
      </c>
      <c r="G48" s="42">
        <f t="shared" si="8"/>
        <v>109</v>
      </c>
      <c r="H48" s="27">
        <f t="shared" si="9"/>
        <v>0.06862745098039214</v>
      </c>
      <c r="I48" s="41">
        <f t="shared" si="5"/>
        <v>16.63</v>
      </c>
      <c r="J48" s="41">
        <f t="shared" si="6"/>
        <v>92.37</v>
      </c>
      <c r="K48" s="45">
        <f t="shared" si="0"/>
        <v>0</v>
      </c>
    </row>
    <row r="49" spans="1:11" ht="30" customHeight="1">
      <c r="A49" s="14">
        <f t="shared" si="7"/>
        <v>22</v>
      </c>
      <c r="B49" s="52" t="s">
        <v>39</v>
      </c>
      <c r="C49" s="52"/>
      <c r="D49" s="52"/>
      <c r="E49" s="15" t="s">
        <v>7</v>
      </c>
      <c r="F49" s="13">
        <v>204</v>
      </c>
      <c r="G49" s="42">
        <f t="shared" si="8"/>
        <v>218</v>
      </c>
      <c r="H49" s="27">
        <f t="shared" si="9"/>
        <v>0.06862745098039214</v>
      </c>
      <c r="I49" s="41">
        <f t="shared" si="5"/>
        <v>33.25</v>
      </c>
      <c r="J49" s="41">
        <f t="shared" si="6"/>
        <v>184.75</v>
      </c>
      <c r="K49" s="45">
        <f t="shared" si="0"/>
        <v>0</v>
      </c>
    </row>
    <row r="50" spans="1:11" ht="12.75">
      <c r="A50" s="14">
        <f t="shared" si="7"/>
        <v>23</v>
      </c>
      <c r="B50" s="51" t="s">
        <v>40</v>
      </c>
      <c r="C50" s="51"/>
      <c r="D50" s="51"/>
      <c r="E50" s="11" t="s">
        <v>41</v>
      </c>
      <c r="F50" s="17">
        <v>113</v>
      </c>
      <c r="G50" s="42">
        <f t="shared" si="8"/>
        <v>121</v>
      </c>
      <c r="H50" s="27">
        <f t="shared" si="9"/>
        <v>0.07079646017699126</v>
      </c>
      <c r="I50" s="41">
        <f t="shared" si="5"/>
        <v>18.46</v>
      </c>
      <c r="J50" s="41">
        <f t="shared" si="6"/>
        <v>102.54</v>
      </c>
      <c r="K50" s="45">
        <f t="shared" si="0"/>
        <v>0</v>
      </c>
    </row>
    <row r="51" spans="1:11" ht="12.75">
      <c r="A51" s="14">
        <f t="shared" si="7"/>
        <v>24</v>
      </c>
      <c r="B51" s="51" t="s">
        <v>42</v>
      </c>
      <c r="C51" s="51"/>
      <c r="D51" s="51"/>
      <c r="E51" s="11" t="s">
        <v>43</v>
      </c>
      <c r="F51" s="17">
        <v>8</v>
      </c>
      <c r="G51" s="42">
        <f t="shared" si="8"/>
        <v>9</v>
      </c>
      <c r="H51" s="27">
        <f t="shared" si="9"/>
        <v>0.125</v>
      </c>
      <c r="I51" s="41">
        <f t="shared" si="5"/>
        <v>1.37</v>
      </c>
      <c r="J51" s="41">
        <f t="shared" si="6"/>
        <v>7.63</v>
      </c>
      <c r="K51" s="45">
        <f t="shared" si="0"/>
        <v>0</v>
      </c>
    </row>
    <row r="52" spans="1:11" ht="48" customHeight="1">
      <c r="A52" s="35">
        <f t="shared" si="7"/>
        <v>25</v>
      </c>
      <c r="B52" s="47" t="s">
        <v>44</v>
      </c>
      <c r="C52" s="48"/>
      <c r="D52" s="49"/>
      <c r="E52" s="36" t="s">
        <v>20</v>
      </c>
      <c r="F52" s="37">
        <v>500</v>
      </c>
      <c r="G52" s="43">
        <f t="shared" si="8"/>
        <v>535</v>
      </c>
      <c r="H52" s="27">
        <f t="shared" si="9"/>
        <v>0.07000000000000006</v>
      </c>
      <c r="I52" s="41">
        <f t="shared" si="5"/>
        <v>81.61</v>
      </c>
      <c r="J52" s="41">
        <f t="shared" si="6"/>
        <v>453.39</v>
      </c>
      <c r="K52" s="45">
        <f t="shared" si="0"/>
        <v>0</v>
      </c>
    </row>
    <row r="53" spans="1:11" ht="29.25" customHeight="1">
      <c r="A53" s="14">
        <f t="shared" si="7"/>
        <v>26</v>
      </c>
      <c r="B53" s="46" t="s">
        <v>63</v>
      </c>
      <c r="C53" s="46"/>
      <c r="D53" s="46"/>
      <c r="E53" s="15" t="s">
        <v>20</v>
      </c>
      <c r="F53" s="17"/>
      <c r="G53" s="42">
        <v>153</v>
      </c>
      <c r="H53" s="44"/>
      <c r="I53" s="42">
        <f>ROUND(G53/1.18*0.18,2)</f>
        <v>23.34</v>
      </c>
      <c r="J53" s="42">
        <f>ROUND(G53/1.18,2)</f>
        <v>129.66</v>
      </c>
      <c r="K53" s="45">
        <f t="shared" si="0"/>
        <v>0</v>
      </c>
    </row>
    <row r="54" spans="1:11" ht="12.75">
      <c r="A54" s="67" t="s">
        <v>68</v>
      </c>
      <c r="B54" s="67"/>
      <c r="C54" s="67"/>
      <c r="D54" s="67"/>
      <c r="E54" s="67"/>
      <c r="F54" s="67"/>
      <c r="G54" s="67"/>
      <c r="H54" s="67"/>
      <c r="I54" s="67"/>
      <c r="J54" s="67"/>
      <c r="K54" s="45">
        <f t="shared" si="0"/>
        <v>0</v>
      </c>
    </row>
    <row r="55" spans="1:11" ht="12.75">
      <c r="A55" s="31">
        <v>1</v>
      </c>
      <c r="B55" s="50" t="s">
        <v>45</v>
      </c>
      <c r="C55" s="50"/>
      <c r="D55" s="50"/>
      <c r="E55" s="32" t="s">
        <v>7</v>
      </c>
      <c r="F55" s="38">
        <v>230</v>
      </c>
      <c r="G55" s="41">
        <f t="shared" si="8"/>
        <v>246</v>
      </c>
      <c r="H55" s="27">
        <f>G55/F55-1</f>
        <v>0.06956521739130439</v>
      </c>
      <c r="I55" s="42">
        <f>ROUND(G55/1.18*0.18,2)</f>
        <v>37.53</v>
      </c>
      <c r="J55" s="42">
        <f>ROUND(G55/1.18,2)</f>
        <v>208.47</v>
      </c>
      <c r="K55" s="45">
        <f t="shared" si="0"/>
        <v>0</v>
      </c>
    </row>
    <row r="56" spans="1:11" ht="12.75">
      <c r="A56" s="14">
        <f>A55+1</f>
        <v>2</v>
      </c>
      <c r="B56" s="51" t="s">
        <v>46</v>
      </c>
      <c r="C56" s="51"/>
      <c r="D56" s="51"/>
      <c r="E56" s="11" t="s">
        <v>7</v>
      </c>
      <c r="F56" s="17">
        <v>230</v>
      </c>
      <c r="G56" s="42">
        <f t="shared" si="8"/>
        <v>246</v>
      </c>
      <c r="H56" s="27">
        <f>G56/F56-1</f>
        <v>0.06956521739130439</v>
      </c>
      <c r="I56" s="42">
        <f>ROUND(G56/1.18*0.18,2)</f>
        <v>37.53</v>
      </c>
      <c r="J56" s="42">
        <f>ROUND(G56/1.18,2)</f>
        <v>208.47</v>
      </c>
      <c r="K56" s="45">
        <f t="shared" si="0"/>
        <v>0</v>
      </c>
    </row>
    <row r="57" spans="1:7" ht="12.75">
      <c r="A57" s="6"/>
      <c r="B57" s="18"/>
      <c r="C57" s="18"/>
      <c r="D57" s="18"/>
      <c r="E57" s="19"/>
      <c r="F57" s="20"/>
      <c r="G57" s="21"/>
    </row>
    <row r="58" spans="1:6" ht="12.75">
      <c r="A58" s="4"/>
      <c r="B58" s="7"/>
      <c r="C58" s="7"/>
      <c r="D58" s="7"/>
      <c r="E58" s="2"/>
      <c r="F58" s="20"/>
    </row>
    <row r="59" spans="1:6" ht="12.75">
      <c r="A59" s="4"/>
      <c r="B59" s="1" t="s">
        <v>47</v>
      </c>
      <c r="C59" s="7"/>
      <c r="D59" s="7"/>
      <c r="E59" s="2"/>
      <c r="F59" s="22"/>
    </row>
    <row r="60" spans="1:6" ht="12.75">
      <c r="A60" s="4"/>
      <c r="B60" s="1"/>
      <c r="C60" s="7"/>
      <c r="D60" s="7"/>
      <c r="E60" s="2"/>
      <c r="F60" s="22"/>
    </row>
    <row r="61" spans="1:6" ht="12.75">
      <c r="A61" s="4"/>
      <c r="B61" s="1"/>
      <c r="C61" s="7"/>
      <c r="D61" s="7"/>
      <c r="E61" s="2"/>
      <c r="F61" s="22"/>
    </row>
    <row r="62" spans="1:6" ht="12.75">
      <c r="A62" s="4"/>
      <c r="B62" s="1"/>
      <c r="C62" s="7"/>
      <c r="D62" s="7"/>
      <c r="E62" s="2"/>
      <c r="F62" s="22"/>
    </row>
    <row r="63" spans="1:6" ht="12.75">
      <c r="A63" s="4"/>
      <c r="B63" s="1"/>
      <c r="C63" s="7"/>
      <c r="D63" s="7"/>
      <c r="E63" s="2"/>
      <c r="F63" s="22"/>
    </row>
    <row r="64" spans="1:6" ht="12.75">
      <c r="A64" s="4"/>
      <c r="B64" s="7" t="s">
        <v>54</v>
      </c>
      <c r="C64" s="7"/>
      <c r="D64" s="7"/>
      <c r="E64" s="7"/>
      <c r="F64" s="23"/>
    </row>
    <row r="65" spans="2:6" ht="12.75">
      <c r="B65" s="25"/>
      <c r="C65" s="25"/>
      <c r="D65" s="25"/>
      <c r="F65" s="26"/>
    </row>
    <row r="66" spans="2:6" ht="12.75">
      <c r="B66" s="25"/>
      <c r="C66" s="25"/>
      <c r="D66" s="25"/>
      <c r="F66" s="26"/>
    </row>
    <row r="67" spans="2:6" ht="12.75">
      <c r="B67" s="25"/>
      <c r="C67" s="25"/>
      <c r="D67" s="25"/>
      <c r="F67" s="26"/>
    </row>
    <row r="68" spans="2:6" ht="12.75">
      <c r="B68" s="25"/>
      <c r="C68" s="25"/>
      <c r="D68" s="25"/>
      <c r="F68" s="26"/>
    </row>
    <row r="69" spans="2:6" ht="12.75">
      <c r="B69" s="25"/>
      <c r="C69" s="25"/>
      <c r="D69" s="25"/>
      <c r="F69" s="26"/>
    </row>
    <row r="70" spans="2:6" ht="12.75">
      <c r="B70" s="25"/>
      <c r="C70" s="25"/>
      <c r="D70" s="25"/>
      <c r="F70" s="26"/>
    </row>
    <row r="71" spans="2:6" ht="12.75">
      <c r="B71" s="25"/>
      <c r="C71" s="25"/>
      <c r="D71" s="25"/>
      <c r="F71" s="26"/>
    </row>
    <row r="72" spans="2:6" ht="12.75">
      <c r="B72" s="25"/>
      <c r="C72" s="25"/>
      <c r="D72" s="25"/>
      <c r="F72" s="26"/>
    </row>
    <row r="73" spans="2:6" ht="12.75">
      <c r="B73" s="25"/>
      <c r="C73" s="25"/>
      <c r="D73" s="25"/>
      <c r="F73" s="26"/>
    </row>
    <row r="74" spans="2:6" ht="12.75">
      <c r="B74" s="25"/>
      <c r="C74" s="25"/>
      <c r="D74" s="25"/>
      <c r="F74" s="26"/>
    </row>
    <row r="75" spans="2:6" ht="12.75">
      <c r="B75" s="25"/>
      <c r="C75" s="25"/>
      <c r="D75" s="25"/>
      <c r="F75" s="26"/>
    </row>
    <row r="76" spans="2:6" ht="12.75">
      <c r="B76" s="25"/>
      <c r="C76" s="25"/>
      <c r="D76" s="25"/>
      <c r="F76" s="26"/>
    </row>
    <row r="77" spans="2:6" ht="12.75">
      <c r="B77" s="25"/>
      <c r="C77" s="25"/>
      <c r="D77" s="25"/>
      <c r="F77" s="26"/>
    </row>
    <row r="78" spans="2:6" ht="12.75">
      <c r="B78" s="25"/>
      <c r="C78" s="25"/>
      <c r="D78" s="25"/>
      <c r="F78" s="26"/>
    </row>
    <row r="79" spans="2:6" ht="12.75">
      <c r="B79" s="25"/>
      <c r="C79" s="25"/>
      <c r="D79" s="25"/>
      <c r="F79" s="26"/>
    </row>
    <row r="80" spans="2:6" ht="12.75">
      <c r="B80" s="25"/>
      <c r="C80" s="25"/>
      <c r="D80" s="25"/>
      <c r="F80" s="26"/>
    </row>
    <row r="81" spans="2:6" ht="12.75">
      <c r="B81" s="25"/>
      <c r="C81" s="25"/>
      <c r="D81" s="25"/>
      <c r="F81" s="26"/>
    </row>
    <row r="82" spans="2:6" ht="12.75">
      <c r="B82" s="25"/>
      <c r="C82" s="25"/>
      <c r="D82" s="25"/>
      <c r="F82" s="26"/>
    </row>
    <row r="83" spans="2:6" ht="12.75">
      <c r="B83" s="25"/>
      <c r="C83" s="25"/>
      <c r="D83" s="25"/>
      <c r="F83" s="26"/>
    </row>
    <row r="84" spans="2:6" ht="12.75">
      <c r="B84" s="25"/>
      <c r="C84" s="25"/>
      <c r="D84" s="25"/>
      <c r="F84" s="26"/>
    </row>
    <row r="85" spans="2:6" ht="12.75">
      <c r="B85" s="25"/>
      <c r="C85" s="25"/>
      <c r="D85" s="25"/>
      <c r="F85" s="26"/>
    </row>
    <row r="86" spans="2:6" ht="12.75">
      <c r="B86" s="25"/>
      <c r="C86" s="25"/>
      <c r="D86" s="25"/>
      <c r="F86" s="26"/>
    </row>
    <row r="87" spans="2:6" ht="12.75">
      <c r="B87" s="25"/>
      <c r="C87" s="25"/>
      <c r="D87" s="25"/>
      <c r="F87" s="26"/>
    </row>
    <row r="88" spans="2:6" ht="12.75">
      <c r="B88" s="25"/>
      <c r="C88" s="25"/>
      <c r="D88" s="25"/>
      <c r="F88" s="26"/>
    </row>
    <row r="89" spans="2:6" ht="12.75">
      <c r="B89" s="25"/>
      <c r="C89" s="25"/>
      <c r="D89" s="25"/>
      <c r="F89" s="26"/>
    </row>
    <row r="90" spans="2:4" ht="12.75">
      <c r="B90" s="25"/>
      <c r="C90" s="25"/>
      <c r="D90" s="25"/>
    </row>
    <row r="91" spans="2:4" ht="12.75">
      <c r="B91" s="25"/>
      <c r="C91" s="25"/>
      <c r="D91" s="25"/>
    </row>
    <row r="92" spans="2:4" ht="12.75">
      <c r="B92" s="25"/>
      <c r="C92" s="25"/>
      <c r="D92" s="25"/>
    </row>
    <row r="93" spans="2:4" ht="12.75">
      <c r="B93" s="25"/>
      <c r="C93" s="25"/>
      <c r="D93" s="25"/>
    </row>
    <row r="94" spans="2:4" ht="12.75">
      <c r="B94" s="25"/>
      <c r="C94" s="25"/>
      <c r="D94" s="25"/>
    </row>
    <row r="95" spans="2:4" ht="12.75">
      <c r="B95" s="25"/>
      <c r="C95" s="25"/>
      <c r="D95" s="25"/>
    </row>
    <row r="96" spans="2:4" ht="12.75">
      <c r="B96" s="25"/>
      <c r="C96" s="25"/>
      <c r="D96" s="25"/>
    </row>
    <row r="97" spans="2:4" ht="12.75">
      <c r="B97" s="25"/>
      <c r="C97" s="25"/>
      <c r="D97" s="25"/>
    </row>
    <row r="98" spans="2:4" ht="12.75">
      <c r="B98" s="25"/>
      <c r="C98" s="25"/>
      <c r="D98" s="25"/>
    </row>
    <row r="99" spans="2:4" ht="12.75">
      <c r="B99" s="25"/>
      <c r="C99" s="25"/>
      <c r="D99" s="25"/>
    </row>
    <row r="100" spans="2:4" ht="12.75">
      <c r="B100" s="25"/>
      <c r="C100" s="25"/>
      <c r="D100" s="25"/>
    </row>
    <row r="101" spans="2:4" ht="12.75">
      <c r="B101" s="25"/>
      <c r="C101" s="25"/>
      <c r="D101" s="25"/>
    </row>
    <row r="102" spans="2:4" ht="12.75">
      <c r="B102" s="25"/>
      <c r="C102" s="25"/>
      <c r="D102" s="25"/>
    </row>
    <row r="103" spans="2:4" ht="12.75">
      <c r="B103" s="25"/>
      <c r="C103" s="25"/>
      <c r="D103" s="25"/>
    </row>
    <row r="104" spans="2:4" ht="12.75">
      <c r="B104" s="25"/>
      <c r="C104" s="25"/>
      <c r="D104" s="25"/>
    </row>
    <row r="105" spans="2:4" ht="12.75">
      <c r="B105" s="25"/>
      <c r="C105" s="25"/>
      <c r="D105" s="25"/>
    </row>
    <row r="106" spans="2:4" ht="12.75">
      <c r="B106" s="25"/>
      <c r="C106" s="25"/>
      <c r="D106" s="25"/>
    </row>
    <row r="107" spans="2:4" ht="12.75">
      <c r="B107" s="25"/>
      <c r="C107" s="25"/>
      <c r="D107" s="25"/>
    </row>
    <row r="108" spans="2:4" ht="12.75">
      <c r="B108" s="25"/>
      <c r="C108" s="25"/>
      <c r="D108" s="25"/>
    </row>
    <row r="109" spans="2:4" ht="12.75">
      <c r="B109" s="25"/>
      <c r="C109" s="25"/>
      <c r="D109" s="25"/>
    </row>
    <row r="110" spans="2:4" ht="12.75">
      <c r="B110" s="25"/>
      <c r="C110" s="25"/>
      <c r="D110" s="25"/>
    </row>
    <row r="111" spans="2:4" ht="12.75">
      <c r="B111" s="25"/>
      <c r="C111" s="25"/>
      <c r="D111" s="25"/>
    </row>
    <row r="112" spans="2:4" ht="12.75">
      <c r="B112" s="25"/>
      <c r="C112" s="25"/>
      <c r="D112" s="25"/>
    </row>
    <row r="113" spans="2:4" ht="12.75">
      <c r="B113" s="25"/>
      <c r="C113" s="25"/>
      <c r="D113" s="25"/>
    </row>
    <row r="114" spans="2:4" ht="12.75">
      <c r="B114" s="25"/>
      <c r="C114" s="25"/>
      <c r="D114" s="25"/>
    </row>
    <row r="115" spans="2:4" ht="12.75">
      <c r="B115" s="25"/>
      <c r="C115" s="25"/>
      <c r="D115" s="25"/>
    </row>
    <row r="116" spans="2:4" ht="12.75">
      <c r="B116" s="25"/>
      <c r="C116" s="25"/>
      <c r="D116" s="25"/>
    </row>
    <row r="117" spans="2:4" ht="12.75">
      <c r="B117" s="25"/>
      <c r="C117" s="25"/>
      <c r="D117" s="25"/>
    </row>
    <row r="118" spans="2:4" ht="12.75">
      <c r="B118" s="25"/>
      <c r="C118" s="25"/>
      <c r="D118" s="25"/>
    </row>
    <row r="119" spans="2:4" ht="12.75">
      <c r="B119" s="25"/>
      <c r="C119" s="25"/>
      <c r="D119" s="25"/>
    </row>
    <row r="120" spans="2:4" ht="12.75">
      <c r="B120" s="25"/>
      <c r="C120" s="25"/>
      <c r="D120" s="25"/>
    </row>
    <row r="121" spans="2:4" ht="12.75">
      <c r="B121" s="25"/>
      <c r="C121" s="25"/>
      <c r="D121" s="25"/>
    </row>
    <row r="122" spans="2:4" ht="12.75">
      <c r="B122" s="25"/>
      <c r="C122" s="25"/>
      <c r="D122" s="25"/>
    </row>
    <row r="123" spans="2:4" ht="12.75">
      <c r="B123" s="25"/>
      <c r="C123" s="25"/>
      <c r="D123" s="25"/>
    </row>
    <row r="124" spans="2:4" ht="12.75">
      <c r="B124" s="25"/>
      <c r="C124" s="25"/>
      <c r="D124" s="25"/>
    </row>
    <row r="125" spans="2:4" ht="12.75">
      <c r="B125" s="25"/>
      <c r="C125" s="25"/>
      <c r="D125" s="25"/>
    </row>
    <row r="126" spans="2:4" ht="12.75">
      <c r="B126" s="25"/>
      <c r="C126" s="25"/>
      <c r="D126" s="25"/>
    </row>
    <row r="127" spans="2:4" ht="12.75">
      <c r="B127" s="25"/>
      <c r="C127" s="25"/>
      <c r="D127" s="25"/>
    </row>
    <row r="128" spans="2:4" ht="12.75">
      <c r="B128" s="25"/>
      <c r="C128" s="25"/>
      <c r="D128" s="25"/>
    </row>
    <row r="129" spans="2:4" ht="12.75">
      <c r="B129" s="25"/>
      <c r="C129" s="25"/>
      <c r="D129" s="25"/>
    </row>
    <row r="130" spans="2:4" ht="12.75">
      <c r="B130" s="25"/>
      <c r="C130" s="25"/>
      <c r="D130" s="25"/>
    </row>
    <row r="131" spans="2:4" ht="12.75">
      <c r="B131" s="25"/>
      <c r="C131" s="25"/>
      <c r="D131" s="25"/>
    </row>
    <row r="132" spans="2:4" ht="12.75">
      <c r="B132" s="25"/>
      <c r="C132" s="25"/>
      <c r="D132" s="25"/>
    </row>
  </sheetData>
  <sheetProtection/>
  <mergeCells count="48">
    <mergeCell ref="A11:J11"/>
    <mergeCell ref="A12:J12"/>
    <mergeCell ref="G15:G16"/>
    <mergeCell ref="I15:J15"/>
    <mergeCell ref="B13:E13"/>
    <mergeCell ref="B37:D37"/>
    <mergeCell ref="A18:J18"/>
    <mergeCell ref="A27:J27"/>
    <mergeCell ref="A54:J54"/>
    <mergeCell ref="B23:D23"/>
    <mergeCell ref="B24:D24"/>
    <mergeCell ref="B25:D25"/>
    <mergeCell ref="B42:D42"/>
    <mergeCell ref="B41:D41"/>
    <mergeCell ref="B40:D40"/>
    <mergeCell ref="B26:D26"/>
    <mergeCell ref="B30:D30"/>
    <mergeCell ref="B29:D29"/>
    <mergeCell ref="B28:D28"/>
    <mergeCell ref="B20:D20"/>
    <mergeCell ref="B21:D21"/>
    <mergeCell ref="B51:D51"/>
    <mergeCell ref="B50:D50"/>
    <mergeCell ref="B49:D49"/>
    <mergeCell ref="B48:D48"/>
    <mergeCell ref="B45:D45"/>
    <mergeCell ref="B44:D44"/>
    <mergeCell ref="B43:D43"/>
    <mergeCell ref="B39:D39"/>
    <mergeCell ref="B19:D19"/>
    <mergeCell ref="A15:A16"/>
    <mergeCell ref="B15:D16"/>
    <mergeCell ref="E15:E16"/>
    <mergeCell ref="B17:D17"/>
    <mergeCell ref="B22:D22"/>
    <mergeCell ref="B38:D38"/>
    <mergeCell ref="B47:D47"/>
    <mergeCell ref="B35:D35"/>
    <mergeCell ref="B36:D36"/>
    <mergeCell ref="B32:D32"/>
    <mergeCell ref="B31:D31"/>
    <mergeCell ref="B34:D34"/>
    <mergeCell ref="B33:D33"/>
    <mergeCell ref="B46:D46"/>
    <mergeCell ref="B53:D53"/>
    <mergeCell ref="B52:D52"/>
    <mergeCell ref="B55:D55"/>
    <mergeCell ref="B56:D56"/>
  </mergeCells>
  <printOptions/>
  <pageMargins left="0.83" right="0.44" top="0.49" bottom="0.57" header="0.37" footer="0.17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2017-06-22T04:57:26Z</cp:lastPrinted>
  <dcterms:created xsi:type="dcterms:W3CDTF">2016-06-30T07:33:41Z</dcterms:created>
  <dcterms:modified xsi:type="dcterms:W3CDTF">2017-06-22T08:12:51Z</dcterms:modified>
  <cp:category/>
  <cp:version/>
  <cp:contentType/>
  <cp:contentStatus/>
</cp:coreProperties>
</file>